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51" documentId="8_{2DA84009-0EA6-4FBF-BFA4-A229CA3EAF3B}" xr6:coauthVersionLast="46" xr6:coauthVersionMax="46" xr10:uidLastSave="{D0D508C9-2B98-40C7-B78C-2E47318B906F}"/>
  <bookViews>
    <workbookView xWindow="-120" yWindow="-120" windowWidth="20730" windowHeight="11160" tabRatio="603" activeTab="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A35" i="1" l="1"/>
  <c r="G41" i="2"/>
  <c r="A8" i="1"/>
  <c r="D8" i="1" s="1"/>
  <c r="J8" i="1"/>
  <c r="A32" i="1" l="1"/>
  <c r="A34" i="1" l="1"/>
  <c r="A33" i="1"/>
  <c r="F48" i="3" l="1"/>
</calcChain>
</file>

<file path=xl/sharedStrings.xml><?xml version="1.0" encoding="utf-8"?>
<sst xmlns="http://schemas.openxmlformats.org/spreadsheetml/2006/main" count="356" uniqueCount="234">
  <si>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</si>
  <si>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</si>
  <si>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</si>
  <si>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</si>
  <si>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</si>
  <si>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</si>
  <si>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</si>
  <si>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</si>
  <si>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</si>
  <si>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</si>
  <si>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</si>
  <si>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</si>
  <si>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</si>
  <si>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</si>
  <si>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</si>
  <si>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</si>
  <si>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</si>
  <si>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</si>
  <si>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</si>
  <si>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</si>
  <si>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</si>
  <si>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</si>
  <si>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</si>
  <si>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</si>
  <si>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</si>
  <si>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</si>
  <si>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</si>
  <si>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</si>
  <si>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</si>
  <si>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</si>
  <si>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</si>
  <si>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</si>
  <si>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</si>
  <si>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</si>
  <si>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</si>
  <si>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</si>
  <si>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</si>
  <si>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</si>
  <si>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</si>
  <si>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</si>
  <si>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</si>
  <si>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</si>
  <si>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</si>
  <si>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</si>
  <si>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</si>
  <si>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</si>
  <si>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</si>
  <si>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</si>
  <si>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</si>
  <si>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</si>
  <si>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</si>
  <si>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</si>
  <si>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</si>
  <si>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</si>
  <si>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</si>
  <si>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</si>
  <si>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</si>
  <si>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</si>
  <si>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</si>
  <si>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</si>
  <si>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</si>
  <si>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</si>
  <si>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</si>
  <si>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</si>
  <si>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</si>
  <si>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</si>
  <si>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</si>
  <si>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</si>
  <si>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</si>
  <si>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</si>
  <si>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</si>
  <si>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</si>
  <si>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</si>
  <si>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</si>
  <si>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</si>
  <si>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</si>
  <si>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</si>
  <si>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</si>
  <si>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</si>
  <si>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</si>
  <si>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</si>
  <si>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</si>
  <si>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</si>
  <si>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</si>
  <si>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</si>
  <si>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</si>
  <si>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</si>
  <si>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</si>
  <si>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</si>
  <si>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</si>
  <si>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</si>
  <si>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</si>
  <si>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</si>
  <si>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</si>
  <si>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</si>
  <si>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</si>
  <si>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</si>
  <si>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</si>
  <si>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</si>
  <si>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</si>
  <si>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</si>
  <si>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</si>
  <si>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</si>
  <si>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</si>
  <si>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</si>
  <si>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</si>
  <si>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</si>
  <si>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</si>
  <si>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</si>
  <si>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</si>
  <si>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</si>
  <si>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</si>
  <si>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</si>
  <si>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</si>
  <si>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</si>
  <si>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</si>
  <si>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</si>
  <si>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</si>
  <si>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</si>
  <si>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</si>
  <si>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</si>
  <si>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</si>
  <si>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</si>
  <si>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</si>
  <si>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</si>
  <si>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</si>
  <si>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</si>
  <si>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</si>
  <si>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</si>
  <si>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</si>
  <si>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</si>
  <si>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</si>
  <si>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</si>
  <si>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</si>
  <si>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</si>
  <si>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</si>
  <si>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</si>
  <si>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</si>
  <si>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</si>
  <si>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</si>
  <si>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</si>
  <si>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</si>
  <si>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</si>
  <si>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</si>
  <si>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</si>
  <si>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</si>
  <si>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</si>
  <si>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</si>
  <si>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</si>
  <si>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</si>
  <si>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</si>
  <si>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</si>
  <si>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</si>
  <si>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</si>
  <si>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</si>
  <si>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</si>
  <si>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</si>
  <si>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</si>
  <si>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</si>
  <si>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</si>
  <si>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</si>
  <si>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</si>
  <si>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</si>
  <si>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</si>
  <si>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</si>
  <si>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</si>
  <si>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</si>
  <si>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</si>
  <si>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</si>
  <si>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</si>
  <si>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</si>
  <si>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</si>
  <si>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</si>
  <si>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</si>
  <si>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</si>
  <si>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</si>
  <si>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</si>
  <si>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</si>
  <si>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</si>
  <si>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</si>
  <si>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</si>
  <si>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</si>
  <si>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</si>
  <si>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</si>
  <si>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</si>
  <si>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</si>
  <si>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</si>
  <si>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</si>
  <si>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</si>
  <si>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</si>
  <si>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</si>
  <si>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</si>
  <si>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</si>
  <si>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</si>
  <si>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</si>
  <si>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</si>
  <si>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</si>
  <si>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</si>
  <si>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</si>
  <si>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</si>
  <si>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</si>
  <si>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</si>
  <si>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</si>
  <si>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</si>
  <si>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</si>
  <si>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</si>
  <si>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</si>
  <si>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</si>
  <si>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</si>
  <si>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Cottonwood</t>
  </si>
  <si>
    <t>Puggins - Sundown</t>
  </si>
  <si>
    <t>13PM20</t>
  </si>
  <si>
    <t>10U 0645271</t>
  </si>
  <si>
    <t>Sundown 5km</t>
  </si>
  <si>
    <t>Dead PlCt; Ct(S)</t>
  </si>
  <si>
    <t>Flat to 30</t>
  </si>
  <si>
    <t>Flat to gentle slopes</t>
  </si>
  <si>
    <t>Yes, minor</t>
  </si>
  <si>
    <t>All</t>
  </si>
  <si>
    <t>Unknown</t>
  </si>
  <si>
    <t>Major Ungulates</t>
  </si>
  <si>
    <t>1020-1070</t>
  </si>
  <si>
    <t>4WD</t>
  </si>
  <si>
    <t>2WD</t>
  </si>
  <si>
    <t>N/A</t>
  </si>
  <si>
    <t>None</t>
  </si>
  <si>
    <t>No priority</t>
  </si>
  <si>
    <t xml:space="preserve">No Action, remove poly from future </t>
  </si>
  <si>
    <t>survey projects</t>
  </si>
  <si>
    <t>No Action</t>
  </si>
  <si>
    <t xml:space="preserve">This polygon is misidentified as being 11-20% red Spruce as it is dead Pine from historic Mountain Pine beetle infestations.   The </t>
  </si>
  <si>
    <t>surveyed area also contains significant Cottonwood stands and NCBr with very active Ungulate activity.  No further action required</t>
  </si>
  <si>
    <t>remove this area from fuiture IBS survey plans.  The probe section sampled did not contain any trees to tally and the same</t>
  </si>
  <si>
    <t>applies to the inventory plot which landed in a NCBr area that is very indicitive of the block.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</si>
</sst>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opLeftCell="J1" workbookViewId="0">
      <selection activeCell="S3" sqref="S3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208</v>
      </c>
      <c r="AA1" s="32" t="s">
        <v>198</v>
      </c>
      <c r="AB1" s="32" t="s">
        <v>199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208</v>
      </c>
      <c r="AK1" s="32" t="s">
        <v>198</v>
      </c>
      <c r="AL1" s="32" t="s">
        <v>199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208</v>
      </c>
      <c r="AU1" s="32" t="s">
        <v>198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208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210</v>
      </c>
      <c r="C3" s="181" t="s">
        <v>211</v>
      </c>
      <c r="D3" s="181">
        <v>48</v>
      </c>
      <c r="E3" s="181">
        <v>4800</v>
      </c>
      <c r="F3" s="182">
        <v>44217</v>
      </c>
      <c r="G3" s="181" t="s">
        <v>212</v>
      </c>
      <c r="H3" s="181">
        <v>6144192</v>
      </c>
      <c r="I3" s="6" t="s">
        <v>200</v>
      </c>
      <c r="J3" s="6" t="s">
        <v>202</v>
      </c>
      <c r="K3" s="6" t="s">
        <v>203</v>
      </c>
      <c r="L3" s="181" t="s">
        <v>204</v>
      </c>
      <c r="M3" s="6" t="s">
        <v>201</v>
      </c>
      <c r="N3" s="6">
        <v>1</v>
      </c>
      <c r="O3" s="181">
        <v>0</v>
      </c>
      <c r="P3" s="183">
        <v>1</v>
      </c>
      <c r="Q3" s="184">
        <v>950</v>
      </c>
      <c r="R3" s="184">
        <v>1050</v>
      </c>
      <c r="S3" s="187"/>
      <c r="T3" s="186"/>
      <c r="U3" s="186"/>
      <c r="V3" s="186"/>
      <c r="W3" s="186"/>
      <c r="X3" s="186"/>
      <c r="Y3" s="186"/>
      <c r="Z3" s="186"/>
      <c r="AA3" s="186"/>
      <c r="AB3" s="186"/>
      <c r="AC3" s="189"/>
      <c r="AD3" s="186"/>
      <c r="AE3" s="186"/>
      <c r="AF3" s="186"/>
      <c r="AG3" s="186"/>
      <c r="AH3" s="186"/>
      <c r="AI3" s="186"/>
      <c r="AJ3" s="186"/>
      <c r="AK3" s="186"/>
      <c r="AL3" s="186"/>
      <c r="AM3" s="189"/>
      <c r="AN3" s="186"/>
      <c r="AO3" s="186"/>
      <c r="AP3" s="186"/>
      <c r="AQ3" s="186"/>
      <c r="AR3" s="186"/>
      <c r="AS3" s="186"/>
      <c r="AT3" s="186"/>
      <c r="AU3" s="186"/>
      <c r="AV3" s="186"/>
      <c r="AW3" s="189"/>
      <c r="AX3" s="186"/>
      <c r="AY3" s="186"/>
      <c r="AZ3" s="186"/>
      <c r="BA3" s="186"/>
      <c r="BB3" s="186"/>
      <c r="BC3" s="186"/>
      <c r="BD3" s="186"/>
      <c r="BE3" s="186"/>
      <c r="BF3" s="186"/>
      <c r="BG3" s="189"/>
      <c r="BH3" s="186"/>
      <c r="BI3" s="186"/>
      <c r="BJ3" s="186"/>
      <c r="BK3" s="186"/>
      <c r="BL3" s="186"/>
      <c r="BM3" s="186"/>
      <c r="BN3" s="186"/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0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0</v>
      </c>
      <c r="EA3" s="6">
        <f t="shared" si="0"/>
        <v>0</v>
      </c>
      <c r="EB3" s="6">
        <f>DR3+DS3+DT3+DU3+DV3+DW3+DX3</f>
        <v>0</v>
      </c>
      <c r="EC3" s="6">
        <f>DY3+DZ3+EA3+EB3</f>
        <v>0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0</v>
      </c>
      <c r="D8" s="6">
        <f>A8*D3</f>
        <v>0</v>
      </c>
      <c r="I8" s="96" t="s">
        <v>54</v>
      </c>
      <c r="J8" s="6">
        <f>TOTALS!D20*D3</f>
        <v>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/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0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0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0</v>
      </c>
      <c r="AC203" s="44">
        <f t="shared" si="100"/>
        <v>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0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0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0</v>
      </c>
      <c r="EA203" s="29">
        <f t="shared" si="106"/>
        <v>0</v>
      </c>
      <c r="EB203" s="29">
        <f t="shared" si="106"/>
        <v>0</v>
      </c>
      <c r="EC203" s="29">
        <f t="shared" si="106"/>
        <v>0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27" workbookViewId="0">
      <selection activeCell="G45" sqref="G45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2.7109375" customWidth="1"/>
    <col min="11" max="11" width="7.28515625" customWidth="1"/>
    <col min="12" max="12" width="14.140625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Puggins - Sundown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13PM20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>
        <f>ENTRY!F3</f>
        <v>44217</v>
      </c>
      <c r="F10" s="45"/>
      <c r="H10" s="46" t="s">
        <v>83</v>
      </c>
      <c r="I10" s="46" t="s">
        <v>84</v>
      </c>
      <c r="J10" s="136" t="str">
        <f>ENTRY!G3</f>
        <v>10U 0645271</v>
      </c>
      <c r="K10" s="46" t="s">
        <v>85</v>
      </c>
      <c r="L10" s="136">
        <f>ENTRY!H3</f>
        <v>6144192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48</v>
      </c>
      <c r="F11" s="45"/>
      <c r="H11" s="46" t="s">
        <v>87</v>
      </c>
      <c r="I11" s="45"/>
      <c r="J11" s="45"/>
      <c r="K11" s="136">
        <f>ENTRY!E3</f>
        <v>4800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205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0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v>0</v>
      </c>
      <c r="E22" s="100">
        <v>0</v>
      </c>
      <c r="F22" s="101">
        <v>0</v>
      </c>
      <c r="G22" s="100">
        <v>0</v>
      </c>
      <c r="H22" s="101">
        <v>0</v>
      </c>
      <c r="I22" s="100">
        <v>0</v>
      </c>
      <c r="J22" s="101"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209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98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197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0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0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v>0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205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0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0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0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0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0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206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H1" sqref="H1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abSelected="1" topLeftCell="A24" workbookViewId="0">
      <selection activeCell="B45" sqref="B45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3.28515625" style="6" customWidth="1"/>
    <col min="6" max="6" width="8.140625" style="6" customWidth="1"/>
    <col min="7" max="7" width="12.5703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207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Puggins - Sundown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13PM20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48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>
        <f>ENTRY!F3</f>
        <v>44217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0645271</v>
      </c>
      <c r="F11" s="133" t="s">
        <v>85</v>
      </c>
      <c r="G11" s="136">
        <f>ENTRY!H3</f>
        <v>6144192</v>
      </c>
      <c r="H11" s="50"/>
      <c r="I11" s="129" t="s">
        <v>87</v>
      </c>
      <c r="J11" s="127"/>
      <c r="K11" s="127"/>
      <c r="L11" s="134">
        <f>ENTRY!E3</f>
        <v>4800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213</v>
      </c>
      <c r="F16" s="138"/>
      <c r="G16" s="138"/>
      <c r="H16" s="52" t="s">
        <v>175</v>
      </c>
      <c r="I16" s="50"/>
      <c r="J16" s="98" t="s">
        <v>214</v>
      </c>
      <c r="K16" s="50"/>
      <c r="L16" s="52" t="s">
        <v>176</v>
      </c>
      <c r="M16" s="138" t="s">
        <v>215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216</v>
      </c>
      <c r="F18" s="138"/>
      <c r="G18" s="138"/>
      <c r="H18" s="52" t="s">
        <v>178</v>
      </c>
      <c r="I18" s="50"/>
      <c r="J18" s="98" t="s">
        <v>217</v>
      </c>
      <c r="K18" s="138"/>
      <c r="L18" s="52" t="s">
        <v>179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219</v>
      </c>
      <c r="H20" s="52" t="s">
        <v>181</v>
      </c>
      <c r="I20" s="50"/>
      <c r="J20" s="98" t="s">
        <v>220</v>
      </c>
      <c r="K20" s="50"/>
      <c r="L20" s="52" t="s">
        <v>182</v>
      </c>
      <c r="M20" s="50"/>
      <c r="N20" s="138" t="s">
        <v>221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222</v>
      </c>
      <c r="F24" s="50"/>
      <c r="G24" s="50"/>
      <c r="H24" s="52" t="s">
        <v>185</v>
      </c>
      <c r="I24" s="50"/>
      <c r="J24" s="98" t="s">
        <v>223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224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225</v>
      </c>
      <c r="G30" s="50"/>
      <c r="H30" s="50"/>
      <c r="I30" s="52" t="s">
        <v>189</v>
      </c>
      <c r="J30" s="50"/>
      <c r="K30" s="50"/>
      <c r="L30" s="139" t="s">
        <v>225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225</v>
      </c>
      <c r="F32" s="50"/>
      <c r="G32" s="50"/>
      <c r="H32" s="50"/>
      <c r="I32" s="52" t="s">
        <v>191</v>
      </c>
      <c r="J32" s="50"/>
      <c r="K32" s="50"/>
      <c r="L32" s="98" t="s">
        <v>225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226</v>
      </c>
      <c r="F34" s="138"/>
      <c r="G34" s="50"/>
      <c r="H34" s="50"/>
      <c r="I34" s="52" t="s">
        <v>193</v>
      </c>
      <c r="J34" s="50"/>
      <c r="K34" s="50"/>
      <c r="L34" s="98" t="s">
        <v>225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/>
      <c r="F38" s="178" t="s">
        <v>227</v>
      </c>
      <c r="G38" s="131"/>
      <c r="H38" s="50"/>
      <c r="I38" s="156" t="s">
        <v>196</v>
      </c>
      <c r="J38" s="50"/>
      <c r="K38" s="50"/>
      <c r="L38" s="138" t="s">
        <v>229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178" t="s">
        <v>228</v>
      </c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230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231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232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233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2021-03-01T19:55:39Z</dcterms:modified>
</cp:coreProperties>
</file>